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4\Изменения_бюджета_июнь\Решения_Приложения\2 чтение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МБТ!$A$1:$AV$35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4" i="1" l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13" i="1"/>
  <c r="AT13" i="1"/>
  <c r="W31" i="1"/>
  <c r="Q31" i="1"/>
  <c r="AT14" i="1" l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E31" i="1"/>
  <c r="AT31" i="1" l="1"/>
  <c r="Z31" i="1"/>
  <c r="AD31" i="1" l="1"/>
  <c r="F31" i="1" l="1"/>
  <c r="G31" i="1"/>
  <c r="E31" i="1"/>
  <c r="AV14" i="1" l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13" i="1"/>
  <c r="AA31" i="1"/>
  <c r="V31" i="1"/>
  <c r="N31" i="1"/>
  <c r="AV31" i="1" l="1"/>
  <c r="AU31" i="1"/>
  <c r="C31" i="1"/>
  <c r="B31" i="1"/>
  <c r="S31" i="1" l="1"/>
  <c r="M31" i="1"/>
  <c r="K31" i="1"/>
  <c r="D31" i="1"/>
  <c r="AJ31" i="1" l="1"/>
  <c r="AK31" i="1"/>
  <c r="T31" i="1"/>
  <c r="J31" i="1"/>
  <c r="H31" i="1"/>
  <c r="AQ31" i="1" l="1"/>
  <c r="AR31" i="1"/>
  <c r="AS31" i="1"/>
  <c r="AO31" i="1"/>
  <c r="AP31" i="1"/>
  <c r="AN31" i="1"/>
  <c r="AI31" i="1"/>
  <c r="AL31" i="1"/>
  <c r="AM31" i="1"/>
  <c r="AG31" i="1"/>
  <c r="AH31" i="1"/>
  <c r="AF31" i="1"/>
  <c r="AB31" i="1"/>
  <c r="O31" i="1"/>
  <c r="AX31" i="1" l="1"/>
  <c r="AY31" i="1"/>
  <c r="AZ31" i="1"/>
  <c r="I31" i="1"/>
  <c r="L31" i="1"/>
  <c r="P31" i="1"/>
  <c r="R31" i="1"/>
  <c r="U31" i="1"/>
  <c r="X31" i="1"/>
  <c r="Y31" i="1"/>
  <c r="AC31" i="1"/>
</calcChain>
</file>

<file path=xl/sharedStrings.xml><?xml version="1.0" encoding="utf-8"?>
<sst xmlns="http://schemas.openxmlformats.org/spreadsheetml/2006/main" count="122" uniqueCount="60">
  <si>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</si>
  <si>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</si>
  <si>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</si>
  <si>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</si>
  <si>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</si>
  <si>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</si>
  <si>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</si>
  <si>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</si>
  <si>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</si>
  <si>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</si>
  <si>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</si>
  <si>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</si>
  <si>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</si>
  <si>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</si>
  <si>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</si>
  <si>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</si>
  <si>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</si>
  <si>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</si>
  <si>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</si>
  <si>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</si>
  <si>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2024 год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</si>
  <si>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</si>
  <si>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Обеспечение сбалансированности поселений района за счет средств районного бюджета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</si>
  <si>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</si>
  <si>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</si>
  <si>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</si>
  <si>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</si>
  <si>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</si>
  <si>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</si>
  <si>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</si>
  <si>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</si>
  <si>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</si>
  <si>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</si>
  <si>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</si>
  <si>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</si>
  <si>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</si>
  <si>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</si>
  <si>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тыс.рублей</t>
  </si>
  <si>
    <t>Приложение 6</t>
  </si>
  <si>
    <t>Муниципальная программа Новосибирского района "Профилактика правонарушений на территории Новосибирского района"</t>
  </si>
  <si>
    <t>2025 год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</si>
  <si>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</si>
  <si>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Строительство и реконструкция объектов централизованных систем холодного водоснабжения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</si>
  <si>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</si>
  <si>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</si>
  <si>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Поддержание безопасного технического состояния гидротехнических сооружений Новосибирской области</t>
  </si>
  <si>
    <t>на 2024 год и плановый период 2025 и 2026 годов"</t>
  </si>
  <si>
    <t>Реализация проектов, направленных на создание комфортных условий проживания в сельской местности</t>
  </si>
  <si>
    <t>2026 год</t>
  </si>
  <si>
    <t>Формирование современного облика сельских территорий, направленных на создание и развитие инфраструктуры</t>
  </si>
  <si>
    <t>Муниципальная программа Новосибирского района "Развитие молодежной политики в Новосибирском районе Новосибирской области"</t>
  </si>
  <si>
    <t>Строительство берегоукрепительных сооружений</t>
  </si>
  <si>
    <t>Распределение межбюджетных трансфертов из бюджета района бюджетам поселений на 2024 год и плановый период 2025 и 2026 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</si>
  <si>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</si>
  <si>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</si>
  <si>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Организация захоронения погибших участников специальной военной операции</t>
  </si>
  <si>
    <t>Обеспечение сбалансированности местных бюджетов</t>
  </si>
  <si>
    <t>Обеспечение исполнения обращений к депутатам Совета депутатов Новосибирского района Новосибирской области</t>
  </si>
  <si>
    <t>Укрепление, приведение в нормативное состояние и развитие спортивной инфраструктуры муниципальных образований</t>
  </si>
  <si>
    <t>Организация бесперебойной работы объектов тепло-, водоснабжения и водоотведения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</si>
</sst>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;0.0"/>
    <numFmt numFmtId="165" formatCode="0000000000"/>
    <numFmt numFmtId="166" formatCode="000"/>
    <numFmt numFmtId="167" formatCode="00\.00\.00"/>
    <numFmt numFmtId="168" formatCode="0.0_ ;[Red]\-0.0\ "/>
    <numFmt numFmtId="169" formatCode="#,##0.0_ ;[Red]\-#,##0.0\ "/>
  </numFmts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Protection="1">
      <protection hidden="1"/>
    </xf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/>
    <xf numFmtId="0" fontId="1" fillId="0" borderId="0" xfId="0" applyFont="1" applyAlignment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5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Font="1" applyAlignment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9" fontId="1" fillId="0" borderId="0" xfId="0" applyNumberFormat="1" applyFont="1" applyFill="1"/>
    <xf numFmtId="0" fontId="2" fillId="0" borderId="0" xfId="0" applyFont="1" applyAlignment="1">
      <alignment horizontal="center"/>
    </xf>
    <xf numFmtId="165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6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4"/>
  <sheetViews>
    <sheetView showGridLines="0" tabSelected="1" view="pageBreakPreview" zoomScale="70" zoomScaleNormal="100" zoomScaleSheetLayoutView="70" workbookViewId="0">
      <pane xSplit="1" ySplit="12" topLeftCell="Y13" activePane="bottomRight" state="frozen"/>
      <selection pane="topRight" activeCell="B1" sqref="B1"/>
      <selection pane="bottomLeft" activeCell="A12" sqref="A12"/>
      <selection pane="bottomRight" activeCell="AV31" sqref="AV31"/>
    </sheetView>
  </sheetViews>
  <sheetFormatPr defaultColWidth="9.140625" defaultRowHeight="15.75" x14ac:dyDescent="0.25"/>
  <cols>
    <col min="1" max="1" width="32.140625" style="2" customWidth="1"/>
    <col min="2" max="4" width="10.28515625" style="2" bestFit="1" customWidth="1"/>
    <col min="5" max="5" width="11.7109375" style="2" customWidth="1"/>
    <col min="6" max="6" width="11.5703125" style="2" customWidth="1"/>
    <col min="7" max="7" width="12.7109375" style="2" customWidth="1"/>
    <col min="8" max="8" width="17.7109375" style="2" customWidth="1"/>
    <col min="9" max="9" width="22.140625" style="2" customWidth="1"/>
    <col min="10" max="10" width="11.5703125" style="2" customWidth="1"/>
    <col min="11" max="11" width="11.85546875" style="2" customWidth="1"/>
    <col min="12" max="13" width="11.140625" style="2" bestFit="1" customWidth="1"/>
    <col min="14" max="14" width="10.28515625" style="2" customWidth="1"/>
    <col min="15" max="15" width="20.5703125" style="2" customWidth="1"/>
    <col min="16" max="16" width="12.42578125" style="2" bestFit="1" customWidth="1"/>
    <col min="17" max="17" width="10.28515625" style="2" bestFit="1" customWidth="1"/>
    <col min="18" max="18" width="14" style="2" customWidth="1"/>
    <col min="19" max="19" width="15.140625" style="2" customWidth="1"/>
    <col min="20" max="20" width="22.85546875" style="2" customWidth="1"/>
    <col min="21" max="21" width="26.5703125" style="2" customWidth="1"/>
    <col min="22" max="23" width="10.28515625" style="2" bestFit="1" customWidth="1"/>
    <col min="24" max="24" width="23" style="2" customWidth="1"/>
    <col min="25" max="26" width="18.7109375" style="2" customWidth="1"/>
    <col min="27" max="27" width="15.7109375" style="2" customWidth="1"/>
    <col min="28" max="28" width="29.42578125" style="2" customWidth="1"/>
    <col min="29" max="29" width="13.7109375" style="2" customWidth="1"/>
    <col min="30" max="31" width="15" style="2" customWidth="1"/>
    <col min="32" max="34" width="10.7109375" style="2" bestFit="1" customWidth="1"/>
    <col min="35" max="35" width="21.42578125" style="2" customWidth="1"/>
    <col min="36" max="37" width="9.85546875" style="2" bestFit="1" customWidth="1"/>
    <col min="38" max="39" width="11.140625" style="2" bestFit="1" customWidth="1"/>
    <col min="40" max="40" width="10.28515625" style="2" bestFit="1" customWidth="1"/>
    <col min="41" max="45" width="9.85546875" style="2" bestFit="1" customWidth="1"/>
    <col min="46" max="47" width="12.5703125" style="2" bestFit="1" customWidth="1"/>
    <col min="48" max="48" width="12.140625" style="2" customWidth="1"/>
    <col min="49" max="49" width="3.28515625" style="2" customWidth="1"/>
    <col min="50" max="51" width="13.85546875" style="2" bestFit="1" customWidth="1"/>
    <col min="52" max="52" width="11.7109375" style="2" bestFit="1" customWidth="1"/>
    <col min="53" max="220" width="9.140625" style="2" customWidth="1"/>
    <col min="221" max="16384" width="9.140625" style="2"/>
  </cols>
  <sheetData>
    <row r="1" spans="1:49" x14ac:dyDescent="0.25">
      <c r="G1" s="1"/>
      <c r="H1" s="1"/>
      <c r="I1" s="11"/>
      <c r="J1" s="11"/>
      <c r="K1" s="11"/>
      <c r="L1" s="64" t="s">
        <v>38</v>
      </c>
      <c r="M1" s="64"/>
      <c r="N1" s="64"/>
      <c r="O1" s="64"/>
      <c r="P1" s="64"/>
      <c r="Q1" s="41"/>
      <c r="S1" s="12"/>
      <c r="T1" s="12"/>
    </row>
    <row r="2" spans="1:49" ht="15.75" customHeight="1" x14ac:dyDescent="0.25">
      <c r="G2" s="1"/>
      <c r="H2" s="1"/>
      <c r="I2" s="13"/>
      <c r="J2" s="13"/>
      <c r="K2" s="13"/>
      <c r="L2" s="65" t="s">
        <v>34</v>
      </c>
      <c r="M2" s="65"/>
      <c r="N2" s="65"/>
      <c r="O2" s="65"/>
      <c r="P2" s="65"/>
      <c r="Q2" s="42"/>
      <c r="R2" s="29"/>
      <c r="S2" s="27"/>
      <c r="T2" s="24"/>
    </row>
    <row r="3" spans="1:49" ht="15.75" customHeight="1" x14ac:dyDescent="0.25">
      <c r="G3" s="1"/>
      <c r="H3" s="1"/>
      <c r="I3" s="13"/>
      <c r="J3" s="13"/>
      <c r="K3" s="13"/>
      <c r="L3" s="65" t="s">
        <v>35</v>
      </c>
      <c r="M3" s="65"/>
      <c r="N3" s="65"/>
      <c r="O3" s="65"/>
      <c r="P3" s="65"/>
      <c r="Q3" s="42"/>
      <c r="R3" s="29"/>
      <c r="S3" s="27"/>
      <c r="T3" s="24"/>
    </row>
    <row r="4" spans="1:49" x14ac:dyDescent="0.25">
      <c r="G4" s="14"/>
      <c r="H4" s="14"/>
      <c r="I4"/>
      <c r="J4"/>
      <c r="K4"/>
      <c r="L4" s="64" t="s">
        <v>36</v>
      </c>
      <c r="M4" s="64"/>
      <c r="N4" s="64"/>
      <c r="O4" s="64"/>
      <c r="P4" s="64"/>
      <c r="Q4" s="41"/>
      <c r="S4" s="12"/>
      <c r="T4" s="12"/>
    </row>
    <row r="5" spans="1:49" ht="15.75" customHeight="1" x14ac:dyDescent="0.25">
      <c r="G5" s="29"/>
      <c r="H5" s="29"/>
      <c r="I5" s="29"/>
      <c r="J5" s="29"/>
      <c r="K5" s="29"/>
      <c r="L5" s="65" t="s">
        <v>46</v>
      </c>
      <c r="M5" s="65"/>
      <c r="N5" s="65"/>
      <c r="O5" s="65"/>
      <c r="P5" s="65"/>
      <c r="Q5" s="42"/>
      <c r="R5" s="29"/>
      <c r="S5" s="27"/>
      <c r="T5" s="24"/>
    </row>
    <row r="6" spans="1:49" x14ac:dyDescent="0.25">
      <c r="F6" s="15"/>
      <c r="G6" s="15"/>
      <c r="H6" s="24"/>
      <c r="I6" s="15"/>
      <c r="J6" s="24"/>
      <c r="K6" s="27"/>
      <c r="L6" s="15"/>
      <c r="M6" s="27"/>
      <c r="N6" s="33"/>
      <c r="O6" s="17"/>
      <c r="P6" s="15"/>
      <c r="Q6" s="42"/>
    </row>
    <row r="7" spans="1:49" x14ac:dyDescent="0.25">
      <c r="C7" s="45" t="s">
        <v>52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30"/>
      <c r="Q7" s="30"/>
    </row>
    <row r="8" spans="1:49" x14ac:dyDescent="0.25"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39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</row>
    <row r="9" spans="1:49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16" t="s">
        <v>37</v>
      </c>
      <c r="Q9" s="16"/>
      <c r="S9" s="16"/>
      <c r="T9" s="16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</row>
    <row r="10" spans="1:49" ht="14.25" customHeight="1" x14ac:dyDescent="0.25">
      <c r="A10" s="60" t="s">
        <v>27</v>
      </c>
      <c r="B10" s="56" t="s">
        <v>26</v>
      </c>
      <c r="C10" s="57"/>
      <c r="D10" s="57"/>
      <c r="E10" s="57"/>
      <c r="F10" s="57"/>
      <c r="G10" s="58"/>
      <c r="H10" s="56" t="s">
        <v>25</v>
      </c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8"/>
      <c r="AT10" s="48" t="s">
        <v>24</v>
      </c>
      <c r="AU10" s="49"/>
      <c r="AV10" s="50"/>
      <c r="AW10" s="4"/>
    </row>
    <row r="11" spans="1:49" s="20" customFormat="1" ht="194.25" customHeight="1" x14ac:dyDescent="0.25">
      <c r="A11" s="60"/>
      <c r="B11" s="61" t="s">
        <v>53</v>
      </c>
      <c r="C11" s="62"/>
      <c r="D11" s="63"/>
      <c r="E11" s="59" t="s">
        <v>23</v>
      </c>
      <c r="F11" s="59"/>
      <c r="G11" s="59"/>
      <c r="H11" s="23" t="s">
        <v>47</v>
      </c>
      <c r="I11" s="19" t="s">
        <v>49</v>
      </c>
      <c r="J11" s="46" t="s">
        <v>32</v>
      </c>
      <c r="K11" s="47"/>
      <c r="L11" s="46" t="s">
        <v>33</v>
      </c>
      <c r="M11" s="54"/>
      <c r="N11" s="47"/>
      <c r="O11" s="19" t="s">
        <v>39</v>
      </c>
      <c r="P11" s="46" t="s">
        <v>29</v>
      </c>
      <c r="Q11" s="47"/>
      <c r="R11" s="46" t="s">
        <v>30</v>
      </c>
      <c r="S11" s="47"/>
      <c r="T11" s="23" t="s">
        <v>50</v>
      </c>
      <c r="U11" s="19" t="s">
        <v>28</v>
      </c>
      <c r="V11" s="46" t="s">
        <v>54</v>
      </c>
      <c r="W11" s="47"/>
      <c r="X11" s="19" t="s">
        <v>31</v>
      </c>
      <c r="Y11" s="19" t="s">
        <v>22</v>
      </c>
      <c r="Z11" s="36" t="s">
        <v>57</v>
      </c>
      <c r="AA11" s="32" t="s">
        <v>55</v>
      </c>
      <c r="AB11" s="23" t="s">
        <v>41</v>
      </c>
      <c r="AC11" s="25" t="s">
        <v>51</v>
      </c>
      <c r="AD11" s="38" t="s">
        <v>56</v>
      </c>
      <c r="AE11" s="38" t="s">
        <v>59</v>
      </c>
      <c r="AF11" s="59" t="s">
        <v>42</v>
      </c>
      <c r="AG11" s="59"/>
      <c r="AH11" s="59"/>
      <c r="AI11" s="25" t="s">
        <v>43</v>
      </c>
      <c r="AJ11" s="46" t="s">
        <v>58</v>
      </c>
      <c r="AK11" s="47"/>
      <c r="AL11" s="46" t="s">
        <v>44</v>
      </c>
      <c r="AM11" s="47"/>
      <c r="AN11" s="46" t="s">
        <v>45</v>
      </c>
      <c r="AO11" s="54"/>
      <c r="AP11" s="47"/>
      <c r="AQ11" s="46" t="s">
        <v>21</v>
      </c>
      <c r="AR11" s="54"/>
      <c r="AS11" s="47"/>
      <c r="AT11" s="51"/>
      <c r="AU11" s="52"/>
      <c r="AV11" s="53"/>
      <c r="AW11" s="4"/>
    </row>
    <row r="12" spans="1:49" x14ac:dyDescent="0.25">
      <c r="A12" s="60"/>
      <c r="B12" s="26" t="s">
        <v>20</v>
      </c>
      <c r="C12" s="26" t="s">
        <v>40</v>
      </c>
      <c r="D12" s="26" t="s">
        <v>48</v>
      </c>
      <c r="E12" s="5" t="s">
        <v>20</v>
      </c>
      <c r="F12" s="22" t="s">
        <v>40</v>
      </c>
      <c r="G12" s="22" t="s">
        <v>48</v>
      </c>
      <c r="H12" s="22" t="s">
        <v>20</v>
      </c>
      <c r="I12" s="5" t="s">
        <v>20</v>
      </c>
      <c r="J12" s="22" t="s">
        <v>20</v>
      </c>
      <c r="K12" s="26" t="s">
        <v>40</v>
      </c>
      <c r="L12" s="18" t="s">
        <v>20</v>
      </c>
      <c r="M12" s="26" t="s">
        <v>40</v>
      </c>
      <c r="N12" s="31" t="s">
        <v>48</v>
      </c>
      <c r="O12" s="18" t="s">
        <v>20</v>
      </c>
      <c r="P12" s="18" t="s">
        <v>20</v>
      </c>
      <c r="Q12" s="40" t="s">
        <v>40</v>
      </c>
      <c r="R12" s="18" t="s">
        <v>20</v>
      </c>
      <c r="S12" s="26" t="s">
        <v>40</v>
      </c>
      <c r="T12" s="22" t="s">
        <v>20</v>
      </c>
      <c r="U12" s="18" t="s">
        <v>20</v>
      </c>
      <c r="V12" s="31" t="s">
        <v>20</v>
      </c>
      <c r="W12" s="40" t="s">
        <v>40</v>
      </c>
      <c r="X12" s="18" t="s">
        <v>20</v>
      </c>
      <c r="Y12" s="18" t="s">
        <v>20</v>
      </c>
      <c r="Z12" s="35" t="s">
        <v>20</v>
      </c>
      <c r="AA12" s="31" t="s">
        <v>20</v>
      </c>
      <c r="AB12" s="18" t="s">
        <v>20</v>
      </c>
      <c r="AC12" s="18" t="s">
        <v>40</v>
      </c>
      <c r="AD12" s="34" t="s">
        <v>20</v>
      </c>
      <c r="AE12" s="37" t="s">
        <v>20</v>
      </c>
      <c r="AF12" s="18" t="s">
        <v>20</v>
      </c>
      <c r="AG12" s="18" t="s">
        <v>40</v>
      </c>
      <c r="AH12" s="18" t="s">
        <v>48</v>
      </c>
      <c r="AI12" s="18" t="s">
        <v>40</v>
      </c>
      <c r="AJ12" s="22" t="s">
        <v>20</v>
      </c>
      <c r="AK12" s="22" t="s">
        <v>40</v>
      </c>
      <c r="AL12" s="18" t="s">
        <v>20</v>
      </c>
      <c r="AM12" s="18" t="s">
        <v>40</v>
      </c>
      <c r="AN12" s="18" t="s">
        <v>20</v>
      </c>
      <c r="AO12" s="18" t="s">
        <v>40</v>
      </c>
      <c r="AP12" s="18" t="s">
        <v>48</v>
      </c>
      <c r="AQ12" s="18" t="s">
        <v>20</v>
      </c>
      <c r="AR12" s="18" t="s">
        <v>40</v>
      </c>
      <c r="AS12" s="18" t="s">
        <v>48</v>
      </c>
      <c r="AT12" s="5" t="s">
        <v>20</v>
      </c>
      <c r="AU12" s="22" t="s">
        <v>40</v>
      </c>
      <c r="AV12" s="22" t="s">
        <v>48</v>
      </c>
      <c r="AW12" s="3"/>
    </row>
    <row r="13" spans="1:49" ht="15" customHeight="1" x14ac:dyDescent="0.25">
      <c r="A13" s="6" t="s">
        <v>19</v>
      </c>
      <c r="B13" s="28">
        <v>2181.4</v>
      </c>
      <c r="C13" s="28">
        <v>2295.6</v>
      </c>
      <c r="D13" s="28">
        <v>2514.5</v>
      </c>
      <c r="E13" s="7">
        <v>0.1</v>
      </c>
      <c r="F13" s="8">
        <v>0.1</v>
      </c>
      <c r="G13" s="8">
        <v>0.1</v>
      </c>
      <c r="H13" s="8">
        <v>0</v>
      </c>
      <c r="I13" s="7">
        <v>0</v>
      </c>
      <c r="J13" s="7">
        <v>0</v>
      </c>
      <c r="K13" s="7">
        <v>0</v>
      </c>
      <c r="L13" s="7">
        <v>56800</v>
      </c>
      <c r="M13" s="7">
        <v>6000</v>
      </c>
      <c r="N13" s="7">
        <v>0</v>
      </c>
      <c r="O13" s="7">
        <v>0</v>
      </c>
      <c r="P13" s="7">
        <v>3950</v>
      </c>
      <c r="Q13" s="7">
        <v>0</v>
      </c>
      <c r="R13" s="7">
        <v>0</v>
      </c>
      <c r="S13" s="7">
        <v>0</v>
      </c>
      <c r="T13" s="7">
        <v>5000</v>
      </c>
      <c r="U13" s="7">
        <v>438.3</v>
      </c>
      <c r="V13" s="7">
        <v>137</v>
      </c>
      <c r="W13" s="7">
        <v>0</v>
      </c>
      <c r="X13" s="7">
        <v>0</v>
      </c>
      <c r="Y13" s="7">
        <v>10068.6</v>
      </c>
      <c r="Z13" s="7">
        <v>0</v>
      </c>
      <c r="AA13" s="7">
        <v>0</v>
      </c>
      <c r="AB13" s="7">
        <v>0</v>
      </c>
      <c r="AC13" s="7">
        <v>0</v>
      </c>
      <c r="AD13" s="7">
        <v>1835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36000</v>
      </c>
      <c r="AK13" s="7">
        <v>60000</v>
      </c>
      <c r="AL13" s="7">
        <v>5000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f>E13+H13+I13+J13+L13+O13+P13+R13+T13+U13+X13+Y13+AB13+AF13+AJ13+AL13+AN13+AQ13+B13+V13+AA13+AD13+Z13+AE13</f>
        <v>121410.40000000001</v>
      </c>
      <c r="AU13" s="8">
        <f>F13+AC13+AG13+AI13+AK13+AM13+AO13+AR13+S13+M13+K13+C13+W13+Q13</f>
        <v>68295.700000000012</v>
      </c>
      <c r="AV13" s="8">
        <f>G13+AH13+AP13+AS13+D13+N13</f>
        <v>2514.6</v>
      </c>
      <c r="AW13" s="9" t="s">
        <v>0</v>
      </c>
    </row>
    <row r="14" spans="1:49" ht="15" customHeight="1" x14ac:dyDescent="0.25">
      <c r="A14" s="6" t="s">
        <v>18</v>
      </c>
      <c r="B14" s="28">
        <v>832.1</v>
      </c>
      <c r="C14" s="28">
        <v>918.2</v>
      </c>
      <c r="D14" s="28">
        <v>1005.8</v>
      </c>
      <c r="E14" s="7">
        <v>0.1</v>
      </c>
      <c r="F14" s="8">
        <v>0.1</v>
      </c>
      <c r="G14" s="8">
        <v>0.1</v>
      </c>
      <c r="H14" s="8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10450</v>
      </c>
      <c r="Q14" s="7">
        <v>0</v>
      </c>
      <c r="R14" s="7">
        <v>0</v>
      </c>
      <c r="S14" s="7">
        <v>0</v>
      </c>
      <c r="T14" s="7">
        <v>0</v>
      </c>
      <c r="U14" s="7">
        <v>310</v>
      </c>
      <c r="V14" s="7">
        <v>0</v>
      </c>
      <c r="W14" s="7">
        <v>0</v>
      </c>
      <c r="X14" s="7">
        <v>2350</v>
      </c>
      <c r="Y14" s="7">
        <v>4165.3</v>
      </c>
      <c r="Z14" s="7">
        <v>0</v>
      </c>
      <c r="AA14" s="7">
        <v>0</v>
      </c>
      <c r="AB14" s="7">
        <v>250000</v>
      </c>
      <c r="AC14" s="7">
        <v>0</v>
      </c>
      <c r="AD14" s="7">
        <v>200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f t="shared" ref="AT14:AT30" si="0">E14+H14+I14+J14+L14+O14+P14+R14+T14+U14+X14+Y14+AB14+AF14+AJ14+AL14+AN14+AQ14+B14+V14+AA14+AD14+Z14+AE14</f>
        <v>268307.5</v>
      </c>
      <c r="AU14" s="8">
        <f t="shared" ref="AU14:AU30" si="1">F14+AC14+AG14+AI14+AK14+AM14+AO14+AR14+S14+M14+K14+C14+W14+Q14</f>
        <v>918.30000000000007</v>
      </c>
      <c r="AV14" s="8">
        <f t="shared" ref="AV14:AV30" si="2">G14+AH14+AP14+AS14+D14+N14</f>
        <v>1005.9</v>
      </c>
      <c r="AW14" s="9" t="s">
        <v>0</v>
      </c>
    </row>
    <row r="15" spans="1:49" ht="15" customHeight="1" x14ac:dyDescent="0.25">
      <c r="A15" s="6" t="s">
        <v>17</v>
      </c>
      <c r="B15" s="28">
        <v>416.1</v>
      </c>
      <c r="C15" s="28">
        <v>459.1</v>
      </c>
      <c r="D15" s="28">
        <v>502.9</v>
      </c>
      <c r="E15" s="7">
        <v>0.1</v>
      </c>
      <c r="F15" s="8">
        <v>0.1</v>
      </c>
      <c r="G15" s="8">
        <v>0.1</v>
      </c>
      <c r="H15" s="8">
        <v>0</v>
      </c>
      <c r="I15" s="7">
        <v>0</v>
      </c>
      <c r="J15" s="7">
        <v>0</v>
      </c>
      <c r="K15" s="7">
        <v>0</v>
      </c>
      <c r="L15" s="7">
        <v>3000</v>
      </c>
      <c r="M15" s="7">
        <v>0</v>
      </c>
      <c r="N15" s="7">
        <v>0</v>
      </c>
      <c r="O15" s="7">
        <v>1000</v>
      </c>
      <c r="P15" s="7">
        <v>23950</v>
      </c>
      <c r="Q15" s="7">
        <v>0</v>
      </c>
      <c r="R15" s="7">
        <v>0</v>
      </c>
      <c r="S15" s="7">
        <v>0</v>
      </c>
      <c r="T15" s="7">
        <v>0</v>
      </c>
      <c r="U15" s="7">
        <v>310</v>
      </c>
      <c r="V15" s="7">
        <v>313</v>
      </c>
      <c r="W15" s="7">
        <v>0</v>
      </c>
      <c r="X15" s="7">
        <v>1490</v>
      </c>
      <c r="Y15" s="7">
        <v>6337.4</v>
      </c>
      <c r="Z15" s="7">
        <v>133.30000000000001</v>
      </c>
      <c r="AA15" s="7">
        <v>0</v>
      </c>
      <c r="AB15" s="7">
        <v>0</v>
      </c>
      <c r="AC15" s="7">
        <v>0</v>
      </c>
      <c r="AD15" s="7">
        <v>350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1320</v>
      </c>
      <c r="AP15" s="7">
        <v>0</v>
      </c>
      <c r="AQ15" s="7">
        <v>600</v>
      </c>
      <c r="AR15" s="7">
        <v>600</v>
      </c>
      <c r="AS15" s="7">
        <v>600</v>
      </c>
      <c r="AT15" s="7">
        <f t="shared" si="0"/>
        <v>37899.9</v>
      </c>
      <c r="AU15" s="8">
        <f t="shared" si="1"/>
        <v>2379.1999999999998</v>
      </c>
      <c r="AV15" s="8">
        <f t="shared" si="2"/>
        <v>1103</v>
      </c>
      <c r="AW15" s="9" t="s">
        <v>0</v>
      </c>
    </row>
    <row r="16" spans="1:49" ht="15" customHeight="1" x14ac:dyDescent="0.25">
      <c r="A16" s="6" t="s">
        <v>16</v>
      </c>
      <c r="B16" s="28">
        <v>416.1</v>
      </c>
      <c r="C16" s="28">
        <v>459.1</v>
      </c>
      <c r="D16" s="28">
        <v>502.9</v>
      </c>
      <c r="E16" s="7">
        <v>0.1</v>
      </c>
      <c r="F16" s="8">
        <v>0.1</v>
      </c>
      <c r="G16" s="8">
        <v>0.1</v>
      </c>
      <c r="H16" s="8">
        <v>0</v>
      </c>
      <c r="I16" s="7">
        <v>0</v>
      </c>
      <c r="J16" s="7">
        <v>25581</v>
      </c>
      <c r="K16" s="7">
        <v>0</v>
      </c>
      <c r="L16" s="7">
        <v>0</v>
      </c>
      <c r="M16" s="7">
        <v>0</v>
      </c>
      <c r="N16" s="7">
        <v>0</v>
      </c>
      <c r="O16" s="7">
        <v>1000</v>
      </c>
      <c r="P16" s="7">
        <v>18982</v>
      </c>
      <c r="Q16" s="7">
        <v>0</v>
      </c>
      <c r="R16" s="7">
        <v>0</v>
      </c>
      <c r="S16" s="7">
        <v>6000</v>
      </c>
      <c r="T16" s="7">
        <v>0</v>
      </c>
      <c r="U16" s="7">
        <v>748.3</v>
      </c>
      <c r="V16" s="7">
        <v>0</v>
      </c>
      <c r="W16" s="7">
        <v>0</v>
      </c>
      <c r="X16" s="7">
        <v>636</v>
      </c>
      <c r="Y16" s="7">
        <v>13918.8</v>
      </c>
      <c r="Z16" s="7">
        <v>140.30000000000001</v>
      </c>
      <c r="AA16" s="7">
        <v>0</v>
      </c>
      <c r="AB16" s="7">
        <v>0</v>
      </c>
      <c r="AC16" s="7">
        <v>9500</v>
      </c>
      <c r="AD16" s="7">
        <v>1430</v>
      </c>
      <c r="AE16" s="7">
        <v>2379.6999999999998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f t="shared" si="0"/>
        <v>65232.299999999996</v>
      </c>
      <c r="AU16" s="8">
        <f t="shared" si="1"/>
        <v>15959.2</v>
      </c>
      <c r="AV16" s="8">
        <f t="shared" si="2"/>
        <v>503</v>
      </c>
      <c r="AW16" s="9" t="s">
        <v>0</v>
      </c>
    </row>
    <row r="17" spans="1:52" ht="15" customHeight="1" x14ac:dyDescent="0.25">
      <c r="A17" s="6" t="s">
        <v>15</v>
      </c>
      <c r="B17" s="28">
        <v>832.1</v>
      </c>
      <c r="C17" s="28">
        <v>918.2</v>
      </c>
      <c r="D17" s="28">
        <v>1005.8</v>
      </c>
      <c r="E17" s="7">
        <v>0.1</v>
      </c>
      <c r="F17" s="8">
        <v>0.1</v>
      </c>
      <c r="G17" s="8">
        <v>0.1</v>
      </c>
      <c r="H17" s="8">
        <v>0</v>
      </c>
      <c r="I17" s="7">
        <v>0</v>
      </c>
      <c r="J17" s="7">
        <v>2400</v>
      </c>
      <c r="K17" s="7">
        <v>0</v>
      </c>
      <c r="L17" s="7">
        <v>83609.5</v>
      </c>
      <c r="M17" s="7">
        <v>0</v>
      </c>
      <c r="N17" s="7">
        <v>0</v>
      </c>
      <c r="O17" s="7">
        <v>0</v>
      </c>
      <c r="P17" s="7">
        <v>40286.6</v>
      </c>
      <c r="Q17" s="7">
        <v>0</v>
      </c>
      <c r="R17" s="7">
        <v>8000</v>
      </c>
      <c r="S17" s="7">
        <v>0</v>
      </c>
      <c r="T17" s="7">
        <v>0</v>
      </c>
      <c r="U17" s="7">
        <v>310</v>
      </c>
      <c r="V17" s="7">
        <v>0</v>
      </c>
      <c r="W17" s="7">
        <v>0</v>
      </c>
      <c r="X17" s="7">
        <v>540</v>
      </c>
      <c r="Y17" s="7">
        <v>5753.5</v>
      </c>
      <c r="Z17" s="7">
        <v>0</v>
      </c>
      <c r="AA17" s="7">
        <v>200</v>
      </c>
      <c r="AB17" s="7">
        <v>0</v>
      </c>
      <c r="AC17" s="7">
        <v>0</v>
      </c>
      <c r="AD17" s="7">
        <v>1093</v>
      </c>
      <c r="AE17" s="7">
        <v>2021.6</v>
      </c>
      <c r="AF17" s="7">
        <v>6631.9</v>
      </c>
      <c r="AG17" s="7">
        <v>46748.800000000003</v>
      </c>
      <c r="AH17" s="7">
        <v>0</v>
      </c>
      <c r="AI17" s="7">
        <v>0</v>
      </c>
      <c r="AJ17" s="7">
        <v>0</v>
      </c>
      <c r="AK17" s="7">
        <v>0</v>
      </c>
      <c r="AL17" s="7">
        <v>75900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f t="shared" si="0"/>
        <v>227578.30000000002</v>
      </c>
      <c r="AU17" s="8">
        <f t="shared" si="1"/>
        <v>47667.1</v>
      </c>
      <c r="AV17" s="8">
        <f t="shared" si="2"/>
        <v>1005.9</v>
      </c>
      <c r="AW17" s="9" t="s">
        <v>0</v>
      </c>
    </row>
    <row r="18" spans="1:52" ht="15" customHeight="1" x14ac:dyDescent="0.25">
      <c r="A18" s="6" t="s">
        <v>14</v>
      </c>
      <c r="B18" s="28">
        <v>416.1</v>
      </c>
      <c r="C18" s="28">
        <v>459.1</v>
      </c>
      <c r="D18" s="28">
        <v>502.9</v>
      </c>
      <c r="E18" s="7">
        <v>0.1</v>
      </c>
      <c r="F18" s="8">
        <v>0.1</v>
      </c>
      <c r="G18" s="8">
        <v>0.1</v>
      </c>
      <c r="H18" s="8">
        <v>0</v>
      </c>
      <c r="I18" s="7">
        <v>0</v>
      </c>
      <c r="J18" s="7">
        <v>0</v>
      </c>
      <c r="K18" s="7">
        <v>0</v>
      </c>
      <c r="L18" s="7">
        <v>1832.5</v>
      </c>
      <c r="M18" s="7">
        <v>0</v>
      </c>
      <c r="N18" s="7">
        <v>0</v>
      </c>
      <c r="O18" s="7">
        <v>0</v>
      </c>
      <c r="P18" s="7">
        <v>17242.5</v>
      </c>
      <c r="Q18" s="7">
        <v>0</v>
      </c>
      <c r="R18" s="7">
        <v>0</v>
      </c>
      <c r="S18" s="7">
        <v>0</v>
      </c>
      <c r="T18" s="7">
        <v>0</v>
      </c>
      <c r="U18" s="7">
        <v>528.29999999999995</v>
      </c>
      <c r="V18" s="7">
        <v>0</v>
      </c>
      <c r="W18" s="7">
        <v>0</v>
      </c>
      <c r="X18" s="7">
        <v>6500</v>
      </c>
      <c r="Y18" s="7">
        <v>2000</v>
      </c>
      <c r="Z18" s="7">
        <v>0</v>
      </c>
      <c r="AA18" s="7">
        <v>183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32808.9</v>
      </c>
      <c r="AM18" s="7">
        <v>0</v>
      </c>
      <c r="AN18" s="7">
        <v>1320</v>
      </c>
      <c r="AO18" s="7">
        <v>1320</v>
      </c>
      <c r="AP18" s="7">
        <v>0</v>
      </c>
      <c r="AQ18" s="7">
        <v>0</v>
      </c>
      <c r="AR18" s="7">
        <v>0</v>
      </c>
      <c r="AS18" s="7">
        <v>0</v>
      </c>
      <c r="AT18" s="7">
        <f t="shared" si="0"/>
        <v>62831.4</v>
      </c>
      <c r="AU18" s="8">
        <f t="shared" si="1"/>
        <v>1779.1999999999998</v>
      </c>
      <c r="AV18" s="8">
        <f t="shared" si="2"/>
        <v>503</v>
      </c>
      <c r="AW18" s="9" t="s">
        <v>0</v>
      </c>
    </row>
    <row r="19" spans="1:52" ht="15" customHeight="1" x14ac:dyDescent="0.25">
      <c r="A19" s="6" t="s">
        <v>13</v>
      </c>
      <c r="B19" s="28">
        <v>1248.2</v>
      </c>
      <c r="C19" s="28">
        <v>1377.4</v>
      </c>
      <c r="D19" s="28">
        <v>1508.7</v>
      </c>
      <c r="E19" s="7">
        <v>0.1</v>
      </c>
      <c r="F19" s="8">
        <v>0.1</v>
      </c>
      <c r="G19" s="8">
        <v>0.1</v>
      </c>
      <c r="H19" s="8">
        <v>0</v>
      </c>
      <c r="I19" s="7">
        <v>0</v>
      </c>
      <c r="J19" s="7">
        <v>7563</v>
      </c>
      <c r="K19" s="7">
        <v>0</v>
      </c>
      <c r="L19" s="7">
        <v>5400</v>
      </c>
      <c r="M19" s="7">
        <v>0</v>
      </c>
      <c r="N19" s="7">
        <v>0</v>
      </c>
      <c r="O19" s="7">
        <v>0</v>
      </c>
      <c r="P19" s="7">
        <v>70700</v>
      </c>
      <c r="Q19" s="7">
        <v>0</v>
      </c>
      <c r="R19" s="7">
        <v>10000</v>
      </c>
      <c r="S19" s="7">
        <v>0</v>
      </c>
      <c r="T19" s="7">
        <v>0</v>
      </c>
      <c r="U19" s="7">
        <v>748.3</v>
      </c>
      <c r="V19" s="7">
        <v>0</v>
      </c>
      <c r="W19" s="7">
        <v>4000</v>
      </c>
      <c r="X19" s="7">
        <v>7000</v>
      </c>
      <c r="Y19" s="7">
        <v>36542.6</v>
      </c>
      <c r="Z19" s="7">
        <v>0</v>
      </c>
      <c r="AA19" s="7">
        <v>600</v>
      </c>
      <c r="AB19" s="7">
        <v>0</v>
      </c>
      <c r="AC19" s="7">
        <v>0</v>
      </c>
      <c r="AD19" s="7">
        <v>700</v>
      </c>
      <c r="AE19" s="7">
        <v>5928.4</v>
      </c>
      <c r="AF19" s="7">
        <v>0</v>
      </c>
      <c r="AG19" s="7">
        <v>0</v>
      </c>
      <c r="AH19" s="7">
        <v>157184.4</v>
      </c>
      <c r="AI19" s="7">
        <v>11000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f t="shared" si="0"/>
        <v>146430.6</v>
      </c>
      <c r="AU19" s="8">
        <f t="shared" si="1"/>
        <v>16377.5</v>
      </c>
      <c r="AV19" s="8">
        <f t="shared" si="2"/>
        <v>158693.20000000001</v>
      </c>
      <c r="AW19" s="9" t="s">
        <v>0</v>
      </c>
    </row>
    <row r="20" spans="1:52" ht="15" customHeight="1" x14ac:dyDescent="0.25">
      <c r="A20" s="6" t="s">
        <v>12</v>
      </c>
      <c r="B20" s="28">
        <v>416.1</v>
      </c>
      <c r="C20" s="28">
        <v>459.1</v>
      </c>
      <c r="D20" s="28">
        <v>502.9</v>
      </c>
      <c r="E20" s="7">
        <v>0.1</v>
      </c>
      <c r="F20" s="8">
        <v>0.1</v>
      </c>
      <c r="G20" s="8">
        <v>0.1</v>
      </c>
      <c r="H20" s="8">
        <v>0</v>
      </c>
      <c r="I20" s="7">
        <v>0</v>
      </c>
      <c r="J20" s="7">
        <v>27145.5</v>
      </c>
      <c r="K20" s="7">
        <v>0</v>
      </c>
      <c r="L20" s="7">
        <v>3000</v>
      </c>
      <c r="M20" s="7">
        <v>0</v>
      </c>
      <c r="N20" s="7">
        <v>0</v>
      </c>
      <c r="O20" s="7">
        <v>1000</v>
      </c>
      <c r="P20" s="7">
        <v>15450</v>
      </c>
      <c r="Q20" s="7">
        <v>0</v>
      </c>
      <c r="R20" s="7">
        <v>3500</v>
      </c>
      <c r="S20" s="7">
        <v>9000</v>
      </c>
      <c r="T20" s="7">
        <v>0</v>
      </c>
      <c r="U20" s="7">
        <v>1048.3</v>
      </c>
      <c r="V20" s="7">
        <v>0</v>
      </c>
      <c r="W20" s="7">
        <v>0</v>
      </c>
      <c r="X20" s="7">
        <v>1910</v>
      </c>
      <c r="Y20" s="7">
        <v>12600.4</v>
      </c>
      <c r="Z20" s="7">
        <v>176.7</v>
      </c>
      <c r="AA20" s="7">
        <v>100</v>
      </c>
      <c r="AB20" s="7">
        <v>0</v>
      </c>
      <c r="AC20" s="7">
        <v>0</v>
      </c>
      <c r="AD20" s="7">
        <v>1090</v>
      </c>
      <c r="AE20" s="7">
        <v>3946.3</v>
      </c>
      <c r="AF20" s="7">
        <v>3824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7000</v>
      </c>
      <c r="AM20" s="7">
        <v>0</v>
      </c>
      <c r="AN20" s="7">
        <v>0</v>
      </c>
      <c r="AO20" s="7">
        <v>0</v>
      </c>
      <c r="AP20" s="7">
        <v>0</v>
      </c>
      <c r="AQ20" s="7">
        <v>548.1</v>
      </c>
      <c r="AR20" s="7">
        <v>541.79999999999995</v>
      </c>
      <c r="AS20" s="7">
        <v>555.79999999999995</v>
      </c>
      <c r="AT20" s="7">
        <f t="shared" si="0"/>
        <v>82755.500000000015</v>
      </c>
      <c r="AU20" s="8">
        <f t="shared" si="1"/>
        <v>10001</v>
      </c>
      <c r="AV20" s="8">
        <f t="shared" si="2"/>
        <v>1058.8</v>
      </c>
      <c r="AW20" s="9" t="s">
        <v>0</v>
      </c>
    </row>
    <row r="21" spans="1:52" ht="15" customHeight="1" x14ac:dyDescent="0.25">
      <c r="A21" s="6" t="s">
        <v>11</v>
      </c>
      <c r="B21" s="28">
        <v>416.1</v>
      </c>
      <c r="C21" s="28">
        <v>459.1</v>
      </c>
      <c r="D21" s="28">
        <v>502.9</v>
      </c>
      <c r="E21" s="7">
        <v>0.1</v>
      </c>
      <c r="F21" s="8">
        <v>0.1</v>
      </c>
      <c r="G21" s="8">
        <v>0.1</v>
      </c>
      <c r="H21" s="8">
        <v>0</v>
      </c>
      <c r="I21" s="7">
        <v>0</v>
      </c>
      <c r="J21" s="7">
        <v>0</v>
      </c>
      <c r="K21" s="7">
        <v>0</v>
      </c>
      <c r="L21" s="7">
        <v>30000</v>
      </c>
      <c r="M21" s="7">
        <v>150000</v>
      </c>
      <c r="N21" s="7">
        <v>68867.899999999994</v>
      </c>
      <c r="O21" s="7">
        <v>1000</v>
      </c>
      <c r="P21" s="7">
        <v>12400</v>
      </c>
      <c r="Q21" s="7">
        <v>40000</v>
      </c>
      <c r="R21" s="7">
        <v>1905.2</v>
      </c>
      <c r="S21" s="7">
        <v>0</v>
      </c>
      <c r="T21" s="7">
        <v>0</v>
      </c>
      <c r="U21" s="7">
        <v>1186.5999999999999</v>
      </c>
      <c r="V21" s="7">
        <v>0</v>
      </c>
      <c r="W21" s="7">
        <v>0</v>
      </c>
      <c r="X21" s="7">
        <v>0</v>
      </c>
      <c r="Y21" s="7">
        <v>12345.1</v>
      </c>
      <c r="Z21" s="7">
        <v>0</v>
      </c>
      <c r="AA21" s="7">
        <v>100</v>
      </c>
      <c r="AB21" s="7">
        <v>0</v>
      </c>
      <c r="AC21" s="7">
        <v>0</v>
      </c>
      <c r="AD21" s="7">
        <v>440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5000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f t="shared" si="0"/>
        <v>59793.099999999991</v>
      </c>
      <c r="AU21" s="8">
        <f t="shared" si="1"/>
        <v>195459.20000000001</v>
      </c>
      <c r="AV21" s="8">
        <f t="shared" si="2"/>
        <v>69370.899999999994</v>
      </c>
      <c r="AW21" s="9" t="s">
        <v>0</v>
      </c>
    </row>
    <row r="22" spans="1:52" ht="15" customHeight="1" x14ac:dyDescent="0.25">
      <c r="A22" s="6" t="s">
        <v>10</v>
      </c>
      <c r="B22" s="28">
        <v>416.1</v>
      </c>
      <c r="C22" s="28">
        <v>459.1</v>
      </c>
      <c r="D22" s="28">
        <v>502.9</v>
      </c>
      <c r="E22" s="7">
        <v>0.1</v>
      </c>
      <c r="F22" s="8">
        <v>0.1</v>
      </c>
      <c r="G22" s="8">
        <v>0.1</v>
      </c>
      <c r="H22" s="8">
        <v>1476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34500</v>
      </c>
      <c r="Q22" s="7">
        <v>0</v>
      </c>
      <c r="R22" s="7">
        <v>0</v>
      </c>
      <c r="S22" s="7">
        <v>0</v>
      </c>
      <c r="T22" s="7">
        <v>0</v>
      </c>
      <c r="U22" s="7">
        <v>190</v>
      </c>
      <c r="V22" s="7">
        <v>0</v>
      </c>
      <c r="W22" s="7">
        <v>0</v>
      </c>
      <c r="X22" s="7">
        <v>0</v>
      </c>
      <c r="Y22" s="7">
        <v>13184.2</v>
      </c>
      <c r="Z22" s="7">
        <v>168.3</v>
      </c>
      <c r="AA22" s="7">
        <v>100</v>
      </c>
      <c r="AB22" s="7">
        <v>0</v>
      </c>
      <c r="AC22" s="7">
        <v>0</v>
      </c>
      <c r="AD22" s="7">
        <v>490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f t="shared" si="0"/>
        <v>50524.700000000004</v>
      </c>
      <c r="AU22" s="8">
        <f t="shared" si="1"/>
        <v>459.20000000000005</v>
      </c>
      <c r="AV22" s="8">
        <f t="shared" si="2"/>
        <v>503</v>
      </c>
      <c r="AW22" s="9" t="s">
        <v>0</v>
      </c>
    </row>
    <row r="23" spans="1:52" ht="15" customHeight="1" x14ac:dyDescent="0.25">
      <c r="A23" s="6" t="s">
        <v>9</v>
      </c>
      <c r="B23" s="28">
        <v>416.1</v>
      </c>
      <c r="C23" s="28">
        <v>459.1</v>
      </c>
      <c r="D23" s="28">
        <v>502.9</v>
      </c>
      <c r="E23" s="7">
        <v>0.1</v>
      </c>
      <c r="F23" s="8">
        <v>0.1</v>
      </c>
      <c r="G23" s="8">
        <v>0.1</v>
      </c>
      <c r="H23" s="8">
        <v>0</v>
      </c>
      <c r="I23" s="7">
        <v>0</v>
      </c>
      <c r="J23" s="7">
        <v>500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25550</v>
      </c>
      <c r="Q23" s="7">
        <v>0</v>
      </c>
      <c r="R23" s="7">
        <v>0</v>
      </c>
      <c r="S23" s="7">
        <v>0</v>
      </c>
      <c r="T23" s="7">
        <v>0</v>
      </c>
      <c r="U23" s="7">
        <v>1633.7</v>
      </c>
      <c r="V23" s="7">
        <v>300</v>
      </c>
      <c r="W23" s="7">
        <v>0</v>
      </c>
      <c r="X23" s="7">
        <v>3750</v>
      </c>
      <c r="Y23" s="7">
        <v>8595.9</v>
      </c>
      <c r="Z23" s="7">
        <v>0</v>
      </c>
      <c r="AA23" s="7">
        <v>200</v>
      </c>
      <c r="AB23" s="7">
        <v>0</v>
      </c>
      <c r="AC23" s="7">
        <v>0</v>
      </c>
      <c r="AD23" s="7">
        <v>1120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f t="shared" si="0"/>
        <v>42065.799999999996</v>
      </c>
      <c r="AU23" s="8">
        <f t="shared" si="1"/>
        <v>459.20000000000005</v>
      </c>
      <c r="AV23" s="8">
        <f t="shared" si="2"/>
        <v>503</v>
      </c>
      <c r="AW23" s="9" t="s">
        <v>0</v>
      </c>
    </row>
    <row r="24" spans="1:52" ht="15" customHeight="1" x14ac:dyDescent="0.25">
      <c r="A24" s="6" t="s">
        <v>8</v>
      </c>
      <c r="B24" s="28">
        <v>416.1</v>
      </c>
      <c r="C24" s="28">
        <v>459.1</v>
      </c>
      <c r="D24" s="28">
        <v>502.9</v>
      </c>
      <c r="E24" s="7">
        <v>0.1</v>
      </c>
      <c r="F24" s="8">
        <v>0.1</v>
      </c>
      <c r="G24" s="8">
        <v>0.1</v>
      </c>
      <c r="H24" s="8">
        <v>0</v>
      </c>
      <c r="I24" s="7">
        <v>0</v>
      </c>
      <c r="J24" s="7">
        <v>0</v>
      </c>
      <c r="K24" s="7">
        <v>3000</v>
      </c>
      <c r="L24" s="7">
        <v>0</v>
      </c>
      <c r="M24" s="7">
        <v>0</v>
      </c>
      <c r="N24" s="7">
        <v>0</v>
      </c>
      <c r="O24" s="7">
        <v>0</v>
      </c>
      <c r="P24" s="7">
        <v>9000</v>
      </c>
      <c r="Q24" s="7">
        <v>0</v>
      </c>
      <c r="R24" s="7">
        <v>0</v>
      </c>
      <c r="S24" s="7">
        <v>2000</v>
      </c>
      <c r="T24" s="7">
        <v>0</v>
      </c>
      <c r="U24" s="7">
        <v>190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87.3</v>
      </c>
      <c r="AB24" s="7">
        <v>0</v>
      </c>
      <c r="AC24" s="7">
        <v>0</v>
      </c>
      <c r="AD24" s="7">
        <v>0</v>
      </c>
      <c r="AE24" s="7">
        <v>617.5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f t="shared" si="0"/>
        <v>10311</v>
      </c>
      <c r="AU24" s="8">
        <f t="shared" si="1"/>
        <v>5459.2000000000007</v>
      </c>
      <c r="AV24" s="8">
        <f t="shared" si="2"/>
        <v>503</v>
      </c>
      <c r="AW24" s="9" t="s">
        <v>0</v>
      </c>
    </row>
    <row r="25" spans="1:52" ht="15" customHeight="1" x14ac:dyDescent="0.25">
      <c r="A25" s="6" t="s">
        <v>7</v>
      </c>
      <c r="B25" s="28">
        <v>416.1</v>
      </c>
      <c r="C25" s="28">
        <v>459.1</v>
      </c>
      <c r="D25" s="28">
        <v>502.9</v>
      </c>
      <c r="E25" s="7">
        <v>0.1</v>
      </c>
      <c r="F25" s="8">
        <v>0.1</v>
      </c>
      <c r="G25" s="8">
        <v>0.1</v>
      </c>
      <c r="H25" s="8">
        <v>0</v>
      </c>
      <c r="I25" s="7">
        <v>0</v>
      </c>
      <c r="J25" s="7">
        <v>33070</v>
      </c>
      <c r="K25" s="7">
        <v>0</v>
      </c>
      <c r="L25" s="7">
        <v>332.5</v>
      </c>
      <c r="M25" s="7">
        <v>0</v>
      </c>
      <c r="N25" s="7">
        <v>0</v>
      </c>
      <c r="O25" s="7">
        <v>0</v>
      </c>
      <c r="P25" s="7">
        <v>22400</v>
      </c>
      <c r="Q25" s="7">
        <v>0</v>
      </c>
      <c r="R25" s="7">
        <v>0</v>
      </c>
      <c r="S25" s="7">
        <v>0</v>
      </c>
      <c r="T25" s="7">
        <v>0</v>
      </c>
      <c r="U25" s="7">
        <v>310</v>
      </c>
      <c r="V25" s="7">
        <v>400</v>
      </c>
      <c r="W25" s="7">
        <v>0</v>
      </c>
      <c r="X25" s="7">
        <v>850</v>
      </c>
      <c r="Y25" s="7">
        <v>738</v>
      </c>
      <c r="Z25" s="7">
        <v>0</v>
      </c>
      <c r="AA25" s="7">
        <v>0</v>
      </c>
      <c r="AB25" s="7">
        <v>0</v>
      </c>
      <c r="AC25" s="7">
        <v>0</v>
      </c>
      <c r="AD25" s="7">
        <v>630</v>
      </c>
      <c r="AE25" s="7">
        <v>0</v>
      </c>
      <c r="AF25" s="7">
        <v>35605.1</v>
      </c>
      <c r="AG25" s="7">
        <v>110477.5</v>
      </c>
      <c r="AH25" s="7">
        <v>0</v>
      </c>
      <c r="AI25" s="7">
        <v>0</v>
      </c>
      <c r="AJ25" s="7">
        <v>0</v>
      </c>
      <c r="AK25" s="7">
        <v>5000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f t="shared" si="0"/>
        <v>94751.8</v>
      </c>
      <c r="AU25" s="8">
        <f t="shared" si="1"/>
        <v>115936.70000000001</v>
      </c>
      <c r="AV25" s="8">
        <f t="shared" si="2"/>
        <v>503</v>
      </c>
      <c r="AW25" s="9" t="s">
        <v>0</v>
      </c>
    </row>
    <row r="26" spans="1:52" ht="15" customHeight="1" x14ac:dyDescent="0.25">
      <c r="A26" s="6" t="s">
        <v>6</v>
      </c>
      <c r="B26" s="28">
        <v>166.4</v>
      </c>
      <c r="C26" s="28">
        <v>183.7</v>
      </c>
      <c r="D26" s="28">
        <v>201.2</v>
      </c>
      <c r="E26" s="7">
        <v>0.1</v>
      </c>
      <c r="F26" s="8">
        <v>0.1</v>
      </c>
      <c r="G26" s="8">
        <v>0.1</v>
      </c>
      <c r="H26" s="8">
        <v>0</v>
      </c>
      <c r="I26" s="7">
        <v>0</v>
      </c>
      <c r="J26" s="7">
        <v>0</v>
      </c>
      <c r="K26" s="7">
        <v>4000</v>
      </c>
      <c r="L26" s="7">
        <v>0</v>
      </c>
      <c r="M26" s="7">
        <v>0</v>
      </c>
      <c r="N26" s="7">
        <v>0</v>
      </c>
      <c r="O26" s="7">
        <v>0</v>
      </c>
      <c r="P26" s="7">
        <v>9350</v>
      </c>
      <c r="Q26" s="7">
        <v>0</v>
      </c>
      <c r="R26" s="7">
        <v>3500</v>
      </c>
      <c r="S26" s="7">
        <v>0</v>
      </c>
      <c r="T26" s="7">
        <v>0</v>
      </c>
      <c r="U26" s="7">
        <v>290</v>
      </c>
      <c r="V26" s="7">
        <v>0</v>
      </c>
      <c r="W26" s="7">
        <v>0</v>
      </c>
      <c r="X26" s="7">
        <v>0</v>
      </c>
      <c r="Y26" s="7">
        <v>9899</v>
      </c>
      <c r="Z26" s="7">
        <v>0</v>
      </c>
      <c r="AA26" s="7">
        <v>0</v>
      </c>
      <c r="AB26" s="7">
        <v>0</v>
      </c>
      <c r="AC26" s="7">
        <v>0</v>
      </c>
      <c r="AD26" s="7">
        <v>420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f t="shared" si="0"/>
        <v>23625.5</v>
      </c>
      <c r="AU26" s="8">
        <f t="shared" si="1"/>
        <v>4183.8</v>
      </c>
      <c r="AV26" s="8">
        <f t="shared" si="2"/>
        <v>201.29999999999998</v>
      </c>
      <c r="AW26" s="9" t="s">
        <v>0</v>
      </c>
    </row>
    <row r="27" spans="1:52" ht="15" customHeight="1" x14ac:dyDescent="0.25">
      <c r="A27" s="6" t="s">
        <v>5</v>
      </c>
      <c r="B27" s="28">
        <v>416.1</v>
      </c>
      <c r="C27" s="28">
        <v>459.1</v>
      </c>
      <c r="D27" s="28">
        <v>502.9</v>
      </c>
      <c r="E27" s="7">
        <v>0.1</v>
      </c>
      <c r="F27" s="8">
        <v>0.1</v>
      </c>
      <c r="G27" s="8">
        <v>0.1</v>
      </c>
      <c r="H27" s="8">
        <v>0</v>
      </c>
      <c r="I27" s="7">
        <v>0</v>
      </c>
      <c r="J27" s="7">
        <v>0</v>
      </c>
      <c r="K27" s="7">
        <v>0</v>
      </c>
      <c r="L27" s="7">
        <v>550</v>
      </c>
      <c r="M27" s="7">
        <v>0</v>
      </c>
      <c r="N27" s="7">
        <v>0</v>
      </c>
      <c r="O27" s="7">
        <v>0</v>
      </c>
      <c r="P27" s="7">
        <v>34200</v>
      </c>
      <c r="Q27" s="7">
        <v>0</v>
      </c>
      <c r="R27" s="7">
        <v>16800</v>
      </c>
      <c r="S27" s="7">
        <v>0</v>
      </c>
      <c r="T27" s="7">
        <v>0</v>
      </c>
      <c r="U27" s="7">
        <v>290</v>
      </c>
      <c r="V27" s="7">
        <v>0</v>
      </c>
      <c r="W27" s="7">
        <v>0</v>
      </c>
      <c r="X27" s="7">
        <v>2400</v>
      </c>
      <c r="Y27" s="7">
        <v>7518.9</v>
      </c>
      <c r="Z27" s="7">
        <v>0</v>
      </c>
      <c r="AA27" s="7">
        <v>0</v>
      </c>
      <c r="AB27" s="7">
        <v>0</v>
      </c>
      <c r="AC27" s="7">
        <v>0</v>
      </c>
      <c r="AD27" s="7">
        <v>300</v>
      </c>
      <c r="AE27" s="7">
        <v>1919.3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f t="shared" si="0"/>
        <v>64394.400000000001</v>
      </c>
      <c r="AU27" s="8">
        <f t="shared" si="1"/>
        <v>459.20000000000005</v>
      </c>
      <c r="AV27" s="8">
        <f t="shared" si="2"/>
        <v>503</v>
      </c>
      <c r="AW27" s="9" t="s">
        <v>0</v>
      </c>
    </row>
    <row r="28" spans="1:52" ht="15" customHeight="1" x14ac:dyDescent="0.25">
      <c r="A28" s="6" t="s">
        <v>4</v>
      </c>
      <c r="B28" s="28">
        <v>832.1</v>
      </c>
      <c r="C28" s="28">
        <v>918.2</v>
      </c>
      <c r="D28" s="28">
        <v>1005.8</v>
      </c>
      <c r="E28" s="7">
        <v>0.1</v>
      </c>
      <c r="F28" s="8">
        <v>0.1</v>
      </c>
      <c r="G28" s="8">
        <v>0.1</v>
      </c>
      <c r="H28" s="8">
        <v>0</v>
      </c>
      <c r="I28" s="7">
        <v>0</v>
      </c>
      <c r="J28" s="7">
        <v>1300</v>
      </c>
      <c r="K28" s="7">
        <v>0</v>
      </c>
      <c r="L28" s="7">
        <v>0</v>
      </c>
      <c r="M28" s="7">
        <v>0</v>
      </c>
      <c r="N28" s="7">
        <v>0</v>
      </c>
      <c r="O28" s="7">
        <v>1000</v>
      </c>
      <c r="P28" s="7">
        <v>38410</v>
      </c>
      <c r="Q28" s="7">
        <v>0</v>
      </c>
      <c r="R28" s="7">
        <v>17415</v>
      </c>
      <c r="S28" s="7">
        <v>9000</v>
      </c>
      <c r="T28" s="7">
        <v>0</v>
      </c>
      <c r="U28" s="7">
        <v>828.3</v>
      </c>
      <c r="V28" s="7">
        <v>0</v>
      </c>
      <c r="W28" s="7">
        <v>0</v>
      </c>
      <c r="X28" s="7">
        <v>1980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870</v>
      </c>
      <c r="AE28" s="7">
        <v>3381</v>
      </c>
      <c r="AF28" s="7">
        <v>66500</v>
      </c>
      <c r="AG28" s="7">
        <v>456000</v>
      </c>
      <c r="AH28" s="7">
        <v>0</v>
      </c>
      <c r="AI28" s="7">
        <v>0</v>
      </c>
      <c r="AJ28" s="7">
        <v>0</v>
      </c>
      <c r="AK28" s="7">
        <v>0</v>
      </c>
      <c r="AL28" s="7">
        <v>500000</v>
      </c>
      <c r="AM28" s="7">
        <v>500000</v>
      </c>
      <c r="AN28" s="7">
        <v>1320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f t="shared" si="0"/>
        <v>633836.5</v>
      </c>
      <c r="AU28" s="8">
        <f t="shared" si="1"/>
        <v>965918.29999999993</v>
      </c>
      <c r="AV28" s="8">
        <f t="shared" si="2"/>
        <v>1005.9</v>
      </c>
      <c r="AW28" s="9" t="s">
        <v>0</v>
      </c>
    </row>
    <row r="29" spans="1:52" ht="15" customHeight="1" x14ac:dyDescent="0.25">
      <c r="A29" s="6" t="s">
        <v>3</v>
      </c>
      <c r="B29" s="28">
        <v>832.1</v>
      </c>
      <c r="C29" s="28">
        <v>918.2</v>
      </c>
      <c r="D29" s="28">
        <v>1005.8</v>
      </c>
      <c r="E29" s="7">
        <v>0.1</v>
      </c>
      <c r="F29" s="8">
        <v>0.1</v>
      </c>
      <c r="G29" s="8">
        <v>0.1</v>
      </c>
      <c r="H29" s="8">
        <v>0</v>
      </c>
      <c r="I29" s="7">
        <v>179122.3</v>
      </c>
      <c r="J29" s="7">
        <v>0</v>
      </c>
      <c r="K29" s="7">
        <v>0</v>
      </c>
      <c r="L29" s="7">
        <v>3000</v>
      </c>
      <c r="M29" s="7">
        <v>0</v>
      </c>
      <c r="N29" s="7">
        <v>0</v>
      </c>
      <c r="O29" s="7">
        <v>0</v>
      </c>
      <c r="P29" s="7">
        <v>15696</v>
      </c>
      <c r="Q29" s="7">
        <v>0</v>
      </c>
      <c r="R29" s="7">
        <v>17100</v>
      </c>
      <c r="S29" s="7">
        <v>0</v>
      </c>
      <c r="T29" s="7">
        <v>0</v>
      </c>
      <c r="U29" s="7">
        <v>510</v>
      </c>
      <c r="V29" s="7">
        <v>0</v>
      </c>
      <c r="W29" s="7">
        <v>0</v>
      </c>
      <c r="X29" s="7">
        <v>0</v>
      </c>
      <c r="Y29" s="7">
        <v>4800</v>
      </c>
      <c r="Z29" s="7">
        <v>0</v>
      </c>
      <c r="AA29" s="7">
        <v>600</v>
      </c>
      <c r="AB29" s="7">
        <v>0</v>
      </c>
      <c r="AC29" s="7">
        <v>0</v>
      </c>
      <c r="AD29" s="7">
        <v>60</v>
      </c>
      <c r="AE29" s="7">
        <v>1430.3</v>
      </c>
      <c r="AF29" s="7">
        <v>0</v>
      </c>
      <c r="AG29" s="7">
        <v>0</v>
      </c>
      <c r="AH29" s="7">
        <v>32180.2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f t="shared" si="0"/>
        <v>223150.8</v>
      </c>
      <c r="AU29" s="8">
        <f t="shared" si="1"/>
        <v>918.30000000000007</v>
      </c>
      <c r="AV29" s="8">
        <f t="shared" si="2"/>
        <v>33186.1</v>
      </c>
      <c r="AW29" s="9" t="s">
        <v>0</v>
      </c>
    </row>
    <row r="30" spans="1:52" ht="15" customHeight="1" x14ac:dyDescent="0.25">
      <c r="A30" s="6" t="s">
        <v>2</v>
      </c>
      <c r="B30" s="28">
        <v>416.1</v>
      </c>
      <c r="C30" s="28">
        <v>459.1</v>
      </c>
      <c r="D30" s="28">
        <v>502.9</v>
      </c>
      <c r="E30" s="7">
        <v>0.1</v>
      </c>
      <c r="F30" s="8">
        <v>0.1</v>
      </c>
      <c r="G30" s="8">
        <v>0.1</v>
      </c>
      <c r="H30" s="8">
        <v>0</v>
      </c>
      <c r="I30" s="7">
        <v>0</v>
      </c>
      <c r="J30" s="7">
        <v>15500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9500</v>
      </c>
      <c r="Q30" s="7">
        <v>0</v>
      </c>
      <c r="R30" s="7">
        <v>0</v>
      </c>
      <c r="S30" s="7">
        <v>6000</v>
      </c>
      <c r="T30" s="7">
        <v>0</v>
      </c>
      <c r="U30" s="7">
        <v>710</v>
      </c>
      <c r="V30" s="7">
        <v>0</v>
      </c>
      <c r="W30" s="7">
        <v>0</v>
      </c>
      <c r="X30" s="7">
        <v>2400</v>
      </c>
      <c r="Y30" s="7">
        <v>10585.5</v>
      </c>
      <c r="Z30" s="7">
        <v>0</v>
      </c>
      <c r="AA30" s="7">
        <v>200</v>
      </c>
      <c r="AB30" s="7">
        <v>0</v>
      </c>
      <c r="AC30" s="7">
        <v>0</v>
      </c>
      <c r="AD30" s="7">
        <v>800</v>
      </c>
      <c r="AE30" s="7">
        <v>2280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5000</v>
      </c>
      <c r="AL30" s="7">
        <v>0</v>
      </c>
      <c r="AM30" s="7">
        <v>0</v>
      </c>
      <c r="AN30" s="7">
        <v>0</v>
      </c>
      <c r="AO30" s="7">
        <v>0</v>
      </c>
      <c r="AP30" s="7">
        <v>1420</v>
      </c>
      <c r="AQ30" s="7">
        <v>0</v>
      </c>
      <c r="AR30" s="7">
        <v>0</v>
      </c>
      <c r="AS30" s="7">
        <v>0</v>
      </c>
      <c r="AT30" s="7">
        <f t="shared" si="0"/>
        <v>42391.7</v>
      </c>
      <c r="AU30" s="8">
        <f t="shared" si="1"/>
        <v>11459.2</v>
      </c>
      <c r="AV30" s="8">
        <f t="shared" si="2"/>
        <v>1923</v>
      </c>
      <c r="AW30" s="9" t="s">
        <v>0</v>
      </c>
    </row>
    <row r="31" spans="1:52" s="20" customFormat="1" ht="20.25" customHeight="1" x14ac:dyDescent="0.25">
      <c r="A31" s="10" t="s">
        <v>1</v>
      </c>
      <c r="B31" s="43">
        <f>SUM(B13:B30)-0.4</f>
        <v>11501.100000000004</v>
      </c>
      <c r="C31" s="43">
        <f>SUM(C13:C30)+0.3</f>
        <v>12579.900000000005</v>
      </c>
      <c r="D31" s="43">
        <f t="shared" ref="D31" si="3">SUM(D13:D30)</f>
        <v>13779.499999999996</v>
      </c>
      <c r="E31" s="43">
        <f>SUM(E13:E30)+0.2</f>
        <v>2.0000000000000004</v>
      </c>
      <c r="F31" s="43">
        <f t="shared" ref="F31:G31" si="4">SUM(F13:F30)+0.2</f>
        <v>2.0000000000000004</v>
      </c>
      <c r="G31" s="43">
        <f t="shared" si="4"/>
        <v>2.0000000000000004</v>
      </c>
      <c r="H31" s="43">
        <f t="shared" ref="H31:AS31" si="5">SUM(H13:H30)</f>
        <v>1476</v>
      </c>
      <c r="I31" s="43">
        <f t="shared" si="5"/>
        <v>179122.3</v>
      </c>
      <c r="J31" s="43">
        <f t="shared" si="5"/>
        <v>113059.5</v>
      </c>
      <c r="K31" s="43">
        <f t="shared" si="5"/>
        <v>7000</v>
      </c>
      <c r="L31" s="43">
        <f t="shared" si="5"/>
        <v>187524.5</v>
      </c>
      <c r="M31" s="43">
        <f t="shared" si="5"/>
        <v>156000</v>
      </c>
      <c r="N31" s="43">
        <f t="shared" si="5"/>
        <v>68867.899999999994</v>
      </c>
      <c r="O31" s="43">
        <f t="shared" si="5"/>
        <v>5000</v>
      </c>
      <c r="P31" s="43">
        <f t="shared" si="5"/>
        <v>412017.1</v>
      </c>
      <c r="Q31" s="43">
        <f t="shared" si="5"/>
        <v>40000</v>
      </c>
      <c r="R31" s="43">
        <f t="shared" si="5"/>
        <v>78220.2</v>
      </c>
      <c r="S31" s="43">
        <f t="shared" si="5"/>
        <v>32000</v>
      </c>
      <c r="T31" s="43">
        <f t="shared" si="5"/>
        <v>5000</v>
      </c>
      <c r="U31" s="43">
        <f t="shared" si="5"/>
        <v>10580.099999999999</v>
      </c>
      <c r="V31" s="43">
        <f t="shared" si="5"/>
        <v>1150</v>
      </c>
      <c r="W31" s="43">
        <f t="shared" si="5"/>
        <v>4000</v>
      </c>
      <c r="X31" s="43">
        <f t="shared" si="5"/>
        <v>31806</v>
      </c>
      <c r="Y31" s="43">
        <f t="shared" si="5"/>
        <v>159053.19999999998</v>
      </c>
      <c r="Z31" s="43">
        <f t="shared" si="5"/>
        <v>618.6</v>
      </c>
      <c r="AA31" s="43">
        <f t="shared" si="5"/>
        <v>2370.3000000000002</v>
      </c>
      <c r="AB31" s="43">
        <f t="shared" si="5"/>
        <v>250000</v>
      </c>
      <c r="AC31" s="43">
        <f t="shared" si="5"/>
        <v>9500</v>
      </c>
      <c r="AD31" s="43">
        <f t="shared" si="5"/>
        <v>11828</v>
      </c>
      <c r="AE31" s="43">
        <f t="shared" si="5"/>
        <v>23904.1</v>
      </c>
      <c r="AF31" s="43">
        <f t="shared" si="5"/>
        <v>112561</v>
      </c>
      <c r="AG31" s="43">
        <f t="shared" si="5"/>
        <v>613226.30000000005</v>
      </c>
      <c r="AH31" s="43">
        <f t="shared" si="5"/>
        <v>189364.6</v>
      </c>
      <c r="AI31" s="43">
        <f t="shared" si="5"/>
        <v>11000</v>
      </c>
      <c r="AJ31" s="43">
        <f t="shared" si="5"/>
        <v>36000</v>
      </c>
      <c r="AK31" s="43">
        <f t="shared" si="5"/>
        <v>75000</v>
      </c>
      <c r="AL31" s="43">
        <f t="shared" si="5"/>
        <v>620708.9</v>
      </c>
      <c r="AM31" s="43">
        <f t="shared" si="5"/>
        <v>500000</v>
      </c>
      <c r="AN31" s="43">
        <f t="shared" si="5"/>
        <v>2640</v>
      </c>
      <c r="AO31" s="43">
        <f t="shared" si="5"/>
        <v>2640</v>
      </c>
      <c r="AP31" s="43">
        <f t="shared" si="5"/>
        <v>1420</v>
      </c>
      <c r="AQ31" s="43">
        <f t="shared" si="5"/>
        <v>1148.0999999999999</v>
      </c>
      <c r="AR31" s="43">
        <f t="shared" si="5"/>
        <v>1141.8</v>
      </c>
      <c r="AS31" s="43">
        <f t="shared" si="5"/>
        <v>1155.8</v>
      </c>
      <c r="AT31" s="43">
        <f>SUM(AT13:AT30)-0.3</f>
        <v>2257290.9000000004</v>
      </c>
      <c r="AU31" s="43">
        <f>SUM(AU13:AU30)+0.6</f>
        <v>1464090.1</v>
      </c>
      <c r="AV31" s="43">
        <f>SUM(AV13:AV30)+0.2</f>
        <v>274589.8</v>
      </c>
      <c r="AW31" s="4" t="s">
        <v>0</v>
      </c>
      <c r="AX31" s="44">
        <f>AT31-E31-B31</f>
        <v>2245787.8000000003</v>
      </c>
      <c r="AY31" s="44">
        <f>AU31-F31-C31</f>
        <v>1451508.2000000002</v>
      </c>
      <c r="AZ31" s="44">
        <f>AV31-G31-D31</f>
        <v>260808.3</v>
      </c>
    </row>
    <row r="32" spans="1:52" ht="12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</row>
    <row r="34" spans="43:48" x14ac:dyDescent="0.25">
      <c r="AQ34" s="21"/>
      <c r="AR34" s="21"/>
      <c r="AS34" s="21"/>
      <c r="AT34" s="21"/>
      <c r="AU34" s="21"/>
      <c r="AV34" s="21"/>
    </row>
  </sheetData>
  <mergeCells count="23">
    <mergeCell ref="L4:P4"/>
    <mergeCell ref="L5:P5"/>
    <mergeCell ref="L3:P3"/>
    <mergeCell ref="L2:P2"/>
    <mergeCell ref="L1:P1"/>
    <mergeCell ref="A10:A12"/>
    <mergeCell ref="E11:G11"/>
    <mergeCell ref="B11:D11"/>
    <mergeCell ref="B10:G10"/>
    <mergeCell ref="J11:K11"/>
    <mergeCell ref="C7:O7"/>
    <mergeCell ref="R11:S11"/>
    <mergeCell ref="AT10:AV11"/>
    <mergeCell ref="AL11:AM11"/>
    <mergeCell ref="AQ11:AS11"/>
    <mergeCell ref="E8:P8"/>
    <mergeCell ref="H10:AS10"/>
    <mergeCell ref="AF11:AH11"/>
    <mergeCell ref="AJ11:AK11"/>
    <mergeCell ref="AN11:AP11"/>
    <mergeCell ref="L11:N11"/>
    <mergeCell ref="P11:Q11"/>
    <mergeCell ref="V11:W11"/>
  </mergeCells>
  <printOptions horizontalCentered="1"/>
  <pageMargins left="0.35433070866141736" right="0.35433070866141736" top="0.98425196850393704" bottom="0.98425196850393704" header="0.51181102362204722" footer="0.51181102362204722"/>
  <pageSetup scale="50" fitToWidth="3" orientation="landscape" r:id="rId1"/>
  <headerFooter alignWithMargins="0">
    <oddFooter>Страница  &amp;P из &amp;N</oddFooter>
  </headerFooter>
  <colBreaks count="2" manualBreakCount="2">
    <brk id="17" max="34" man="1"/>
    <brk id="28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2024-04-11T03:01:46Z</cp:lastPrinted>
  <dcterms:created xsi:type="dcterms:W3CDTF">2021-11-10T06:43:41Z</dcterms:created>
  <dcterms:modified xsi:type="dcterms:W3CDTF">2024-06-27T09:07:57Z</dcterms:modified>
</cp:coreProperties>
</file>